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5480" windowHeight="7470" activeTab="0"/>
  </bookViews>
  <sheets>
    <sheet name="1" sheetId="1" r:id="rId1"/>
  </sheets>
  <definedNames>
    <definedName name="_xlnm.Print_Area" localSheetId="0">'1'!$A$5:$H$54</definedName>
  </definedNames>
  <calcPr fullCalcOnLoad="1"/>
</workbook>
</file>

<file path=xl/sharedStrings.xml><?xml version="1.0" encoding="utf-8"?>
<sst xmlns="http://schemas.openxmlformats.org/spreadsheetml/2006/main" count="95" uniqueCount="74">
  <si>
    <t>№ п/п</t>
  </si>
  <si>
    <t>Объем работ</t>
  </si>
  <si>
    <t>м</t>
  </si>
  <si>
    <t>Стоимость (руб.)</t>
  </si>
  <si>
    <t>мон.</t>
  </si>
  <si>
    <t>%</t>
  </si>
  <si>
    <t>Смета</t>
  </si>
  <si>
    <t>П о л е в ы е   р а б о т ы</t>
  </si>
  <si>
    <t>Л а б о р а т о р н ы е   о п р е д е л е н и я  и  и с п ы т а н и я</t>
  </si>
  <si>
    <t>№ таблицы по "Сборнику.."</t>
  </si>
  <si>
    <t>Единица измерения</t>
  </si>
  <si>
    <t>Цена, руб.</t>
  </si>
  <si>
    <t>Коэффициент к сборнику цен</t>
  </si>
  <si>
    <t>Наименование  работ</t>
  </si>
  <si>
    <t>стоимости инженерно-геологических работ</t>
  </si>
  <si>
    <t>скв.</t>
  </si>
  <si>
    <t>Расходы на внешний транспорт</t>
  </si>
  <si>
    <t>Полный комплекс физических свойств</t>
  </si>
  <si>
    <t>опр.</t>
  </si>
  <si>
    <t>т.75 п.3</t>
  </si>
  <si>
    <t>Коррозия к стали</t>
  </si>
  <si>
    <t>т.75 п.4</t>
  </si>
  <si>
    <t xml:space="preserve">                  Итого лабораторных работ:</t>
  </si>
  <si>
    <t>К а м е р а л ь н ы е     р а б о т ы</t>
  </si>
  <si>
    <t>т.82 п.1</t>
  </si>
  <si>
    <t>т.87 п.1</t>
  </si>
  <si>
    <t xml:space="preserve">                            Итого камеральных работ:</t>
  </si>
  <si>
    <t>т.86 п.2</t>
  </si>
  <si>
    <t>Всего по табличным ценам</t>
  </si>
  <si>
    <t>Расходы на организацию и ликвидацию</t>
  </si>
  <si>
    <t>Коррозия к свинцовой и алюминиевой оболочкам кабеля</t>
  </si>
  <si>
    <t xml:space="preserve"> </t>
  </si>
  <si>
    <t>Отбор монолитов с глубины до 10 м</t>
  </si>
  <si>
    <t>т.57 п.1</t>
  </si>
  <si>
    <t>т.63 п.25</t>
  </si>
  <si>
    <t>Стандартный анализ воды</t>
  </si>
  <si>
    <t>т.73 п.2</t>
  </si>
  <si>
    <t>Отбор воды с глубины свыше 0,5 м</t>
  </si>
  <si>
    <t>т.60 п.2</t>
  </si>
  <si>
    <t>проба</t>
  </si>
  <si>
    <t>С учетом сезонного коэффициента</t>
  </si>
  <si>
    <t>Объёмы работ определены по СП 11-105-97 Инженерно-геологические изыскания для строительства. Часть 1. Общие правила производства работ. Принят и введен в действие Госстроем России с 1 марта 1998 г. Цены определены по Справочнику базовых цен на инженерно-геологические и инженерно-экологические изыскания для строительства. Принят и введён в действие Госстроем России 1 января 1999 г.</t>
  </si>
  <si>
    <t>Глинистые грунты</t>
  </si>
  <si>
    <t xml:space="preserve"> т.63 п.8</t>
  </si>
  <si>
    <t>Песчаные грунты</t>
  </si>
  <si>
    <t xml:space="preserve"> т.65 п.1</t>
  </si>
  <si>
    <t>Коррозионная активность грунтов и химические исследования воды</t>
  </si>
  <si>
    <t>Коррозия к бетону</t>
  </si>
  <si>
    <t>т.75 п.5</t>
  </si>
  <si>
    <t>Составление отчета (II категория)</t>
  </si>
  <si>
    <t xml:space="preserve"> т.19 п.2</t>
  </si>
  <si>
    <t>Камеральная обработка буровых и горнопроходческих работ (III категория)</t>
  </si>
  <si>
    <t>т.93 п.4</t>
  </si>
  <si>
    <t>Полный комплекс физико-механических свойств</t>
  </si>
  <si>
    <t>Камеральная обработка свойств глинистых грунтов</t>
  </si>
  <si>
    <t>т.86 п.1</t>
  </si>
  <si>
    <t>Камеральная обработка свойств песчаных грунтов</t>
  </si>
  <si>
    <t>Камеральная обработка определения коррозионной активности грунтов и воды</t>
  </si>
  <si>
    <t>т.86 п.8</t>
  </si>
  <si>
    <t>Бурение скважин ударно-канатным способом в породах II категории</t>
  </si>
  <si>
    <t>Объект:</t>
  </si>
  <si>
    <t>Адрес:</t>
  </si>
  <si>
    <t xml:space="preserve">№ таблицы </t>
  </si>
  <si>
    <t xml:space="preserve"> т.2 п.3</t>
  </si>
  <si>
    <t xml:space="preserve"> п.13</t>
  </si>
  <si>
    <t>т.5 п.1</t>
  </si>
  <si>
    <t>Итого по пунктам:</t>
  </si>
  <si>
    <t>С учетом инфляционного индекса</t>
  </si>
  <si>
    <t>Планово-высотная привязка выработок при расстоянии до 50 м</t>
  </si>
  <si>
    <t>Инфляционный индекс (Письмо Минстроя России
№ 40538-ЕС/085 от 14.12.2015)</t>
  </si>
  <si>
    <t>Составил:</t>
  </si>
  <si>
    <t>Инженер _________________________М.М. Колчанова</t>
  </si>
  <si>
    <t xml:space="preserve">Газопровод высокого давления Р≤1,2МПа,  газопровод высокого давления Р≤0,6МПа, с установкой газорегуляторного пункта по адресу: Московская область, Раменский р-н., </t>
  </si>
  <si>
    <t xml:space="preserve">Московская область, Раменский район,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</si>
</sst>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2"/>
    </font>
    <font>
      <u val="single"/>
      <sz val="10"/>
      <name val="Arial Cyr"/>
      <family val="0"/>
    </font>
    <font>
      <i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1"/>
      <name val="ф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7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 shrinkToFit="1"/>
    </xf>
    <xf numFmtId="0" fontId="3" fillId="0" borderId="10" xfId="0" applyFont="1" applyBorder="1" applyAlignment="1">
      <alignment horizontal="right" wrapText="1" shrinkToFit="1"/>
    </xf>
    <xf numFmtId="0" fontId="0" fillId="0" borderId="10" xfId="0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172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 wrapText="1" shrinkToFit="1"/>
    </xf>
    <xf numFmtId="172" fontId="0" fillId="0" borderId="12" xfId="0" applyNumberForma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6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Font="1" applyBorder="1" applyAlignment="1">
      <alignment horizontal="center"/>
    </xf>
    <xf numFmtId="2" fontId="0" fillId="0" borderId="20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2" fontId="0" fillId="0" borderId="18" xfId="0" applyNumberFormat="1" applyBorder="1" applyAlignment="1">
      <alignment vertical="center"/>
    </xf>
    <xf numFmtId="2" fontId="7" fillId="0" borderId="21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0" fillId="0" borderId="18" xfId="0" applyNumberFormat="1" applyBorder="1" applyAlignment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2" fontId="7" fillId="0" borderId="18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3" fillId="0" borderId="0" xfId="53" applyFont="1">
      <alignment/>
      <protection/>
    </xf>
    <xf numFmtId="0" fontId="0" fillId="0" borderId="0" xfId="0" applyNumberFormat="1" applyFont="1" applyAlignment="1">
      <alignment/>
    </xf>
    <xf numFmtId="0" fontId="17" fillId="0" borderId="0" xfId="54" applyFont="1" applyBorder="1" applyAlignment="1">
      <alignment horizontal="left"/>
      <protection/>
    </xf>
    <xf numFmtId="0" fontId="0" fillId="0" borderId="0" xfId="53" applyFont="1" applyAlignment="1">
      <alignment horizontal="left"/>
      <protection/>
    </xf>
    <xf numFmtId="0" fontId="17" fillId="0" borderId="0" xfId="54" applyFont="1" applyBorder="1" applyAlignment="1">
      <alignment horizontal="right"/>
      <protection/>
    </xf>
    <xf numFmtId="0" fontId="0" fillId="0" borderId="0" xfId="0" applyNumberFormat="1" applyFont="1" applyAlignment="1">
      <alignment/>
    </xf>
    <xf numFmtId="4" fontId="7" fillId="0" borderId="29" xfId="0" applyNumberFormat="1" applyFont="1" applyBorder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3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0" xfId="53" applyFont="1" applyBorder="1" applyAlignment="1">
      <alignment/>
      <protection/>
    </xf>
    <xf numFmtId="0" fontId="17" fillId="0" borderId="0" xfId="53" applyFont="1" applyBorder="1" applyAlignment="1">
      <alignment horizontal="right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6" fillId="0" borderId="0" xfId="54" applyFont="1" applyBorder="1" applyAlignment="1">
      <alignment horizontal="left"/>
      <protection/>
    </xf>
    <xf numFmtId="0" fontId="16" fillId="0" borderId="0" xfId="54" applyFont="1" applyBorder="1" applyAlignment="1">
      <alignment horizontal="right"/>
      <protection/>
    </xf>
    <xf numFmtId="0" fontId="17" fillId="0" borderId="0" xfId="54" applyFont="1" applyBorder="1" applyAlignment="1">
      <alignment horizontal="right"/>
      <protection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5" fillId="0" borderId="0" xfId="0" applyNumberFormat="1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еодезия-федотова" xfId="53"/>
    <cellStyle name="Обычный_МРР-3.2.05.03-0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8"/>
  <sheetViews>
    <sheetView tabSelected="1" zoomScale="80" zoomScaleNormal="80" zoomScaleSheetLayoutView="100" zoomScalePageLayoutView="0" workbookViewId="0" topLeftCell="A1">
      <selection activeCell="C59" sqref="C59"/>
    </sheetView>
  </sheetViews>
  <sheetFormatPr defaultColWidth="9.00390625" defaultRowHeight="12.75"/>
  <cols>
    <col min="1" max="1" width="3.75390625" style="8" customWidth="1"/>
    <col min="2" max="2" width="43.125" style="0" customWidth="1"/>
    <col min="3" max="4" width="12.00390625" style="0" customWidth="1"/>
    <col min="5" max="5" width="9.875" style="0" customWidth="1"/>
    <col min="6" max="6" width="12.125" style="44" bestFit="1" customWidth="1"/>
    <col min="7" max="7" width="10.625" style="0" bestFit="1" customWidth="1"/>
    <col min="8" max="8" width="22.125" style="0" customWidth="1"/>
    <col min="9" max="11" width="9.625" style="0" bestFit="1" customWidth="1"/>
  </cols>
  <sheetData>
    <row r="5" spans="1:8" s="114" customFormat="1" ht="15.75">
      <c r="A5" s="111"/>
      <c r="B5" s="150"/>
      <c r="C5" s="150"/>
      <c r="D5" s="150"/>
      <c r="E5" s="112"/>
      <c r="F5" s="113"/>
      <c r="G5" s="151"/>
      <c r="H5" s="151"/>
    </row>
    <row r="6" spans="1:8" s="114" customFormat="1" ht="15.75">
      <c r="A6" s="111"/>
      <c r="B6" s="115"/>
      <c r="C6" s="115"/>
      <c r="D6" s="115"/>
      <c r="E6" s="116"/>
      <c r="F6" s="152"/>
      <c r="G6" s="152"/>
      <c r="H6" s="152"/>
    </row>
    <row r="7" spans="1:8" s="118" customFormat="1" ht="15.75">
      <c r="A7" s="111"/>
      <c r="B7" s="115"/>
      <c r="C7" s="115"/>
      <c r="D7" s="115"/>
      <c r="E7" s="116"/>
      <c r="F7" s="113"/>
      <c r="G7" s="117"/>
      <c r="H7" s="117"/>
    </row>
    <row r="8" spans="1:8" s="118" customFormat="1" ht="19.5" customHeight="1">
      <c r="A8" s="111"/>
      <c r="B8" s="144"/>
      <c r="C8" s="144"/>
      <c r="D8" s="144"/>
      <c r="E8" s="112"/>
      <c r="F8" s="113"/>
      <c r="G8" s="145"/>
      <c r="H8" s="145"/>
    </row>
    <row r="9" spans="1:8" s="118" customFormat="1" ht="30.75" customHeight="1">
      <c r="A9" s="111"/>
      <c r="B9" s="144"/>
      <c r="C9" s="144"/>
      <c r="D9" s="144"/>
      <c r="E9" s="112"/>
      <c r="F9" s="113"/>
      <c r="G9" s="145"/>
      <c r="H9" s="145"/>
    </row>
    <row r="10" spans="1:8" ht="20.25" customHeight="1">
      <c r="A10" s="157"/>
      <c r="B10" s="158"/>
      <c r="C10" s="158"/>
      <c r="D10" s="158"/>
      <c r="E10" s="43"/>
      <c r="F10" s="45"/>
      <c r="G10" s="156"/>
      <c r="H10" s="156"/>
    </row>
    <row r="11" spans="1:8" ht="12.75" customHeight="1">
      <c r="A11" s="155" t="s">
        <v>6</v>
      </c>
      <c r="B11" s="155"/>
      <c r="C11" s="155"/>
      <c r="D11" s="155"/>
      <c r="E11" s="155"/>
      <c r="F11" s="155"/>
      <c r="G11" s="155"/>
      <c r="H11" s="155"/>
    </row>
    <row r="12" spans="2:8" ht="0.75" customHeight="1">
      <c r="B12" s="4"/>
      <c r="C12" s="4"/>
      <c r="D12" s="4"/>
      <c r="E12" s="4"/>
      <c r="F12" s="46"/>
      <c r="G12" s="4"/>
      <c r="H12" s="4"/>
    </row>
    <row r="13" spans="1:8" ht="21" customHeight="1">
      <c r="A13" s="143" t="s">
        <v>14</v>
      </c>
      <c r="B13" s="143"/>
      <c r="C13" s="143"/>
      <c r="D13" s="143"/>
      <c r="E13" s="143"/>
      <c r="F13" s="143"/>
      <c r="G13" s="143"/>
      <c r="H13" s="143"/>
    </row>
    <row r="14" spans="1:8" ht="49.5" customHeight="1">
      <c r="A14" s="149" t="s">
        <v>60</v>
      </c>
      <c r="B14" s="149"/>
      <c r="C14" s="120" t="s">
        <v>72</v>
      </c>
      <c r="D14" s="120"/>
      <c r="E14" s="120"/>
      <c r="F14" s="120"/>
      <c r="G14" s="120"/>
      <c r="H14" s="120"/>
    </row>
    <row r="15" spans="1:8" ht="36.75" customHeight="1" thickBot="1">
      <c r="A15" s="149" t="s">
        <v>61</v>
      </c>
      <c r="B15" s="149"/>
      <c r="C15" s="120" t="s">
        <v>73</v>
      </c>
      <c r="D15" s="120"/>
      <c r="E15" s="120"/>
      <c r="F15" s="120"/>
      <c r="G15" s="120"/>
      <c r="H15" s="120"/>
    </row>
    <row r="16" spans="1:8" ht="1.5" customHeight="1" hidden="1">
      <c r="A16" s="8" t="s">
        <v>31</v>
      </c>
      <c r="C16" s="3"/>
      <c r="D16" s="3"/>
      <c r="E16" s="3"/>
      <c r="F16" s="47"/>
      <c r="G16" s="3"/>
      <c r="H16" s="3"/>
    </row>
    <row r="17" spans="1:8" s="2" customFormat="1" ht="15.75" customHeight="1">
      <c r="A17" s="146" t="s">
        <v>0</v>
      </c>
      <c r="B17" s="121" t="s">
        <v>13</v>
      </c>
      <c r="C17" s="121" t="s">
        <v>62</v>
      </c>
      <c r="D17" s="121" t="s">
        <v>12</v>
      </c>
      <c r="E17" s="121" t="s">
        <v>10</v>
      </c>
      <c r="F17" s="123" t="s">
        <v>1</v>
      </c>
      <c r="G17" s="121" t="s">
        <v>11</v>
      </c>
      <c r="H17" s="153" t="s">
        <v>3</v>
      </c>
    </row>
    <row r="18" spans="1:8" ht="22.5" customHeight="1">
      <c r="A18" s="147"/>
      <c r="B18" s="122"/>
      <c r="C18" s="148"/>
      <c r="D18" s="122"/>
      <c r="E18" s="122"/>
      <c r="F18" s="124"/>
      <c r="G18" s="122"/>
      <c r="H18" s="154"/>
    </row>
    <row r="19" spans="1:8" ht="3" customHeight="1" hidden="1">
      <c r="A19" s="85"/>
      <c r="B19" s="16"/>
      <c r="C19" s="16"/>
      <c r="D19" s="16"/>
      <c r="E19" s="16"/>
      <c r="F19" s="49"/>
      <c r="G19" s="16"/>
      <c r="H19" s="86"/>
    </row>
    <row r="20" spans="1:11" ht="11.25" customHeight="1">
      <c r="A20" s="125" t="s">
        <v>7</v>
      </c>
      <c r="B20" s="126"/>
      <c r="C20" s="126"/>
      <c r="D20" s="126"/>
      <c r="E20" s="126"/>
      <c r="F20" s="126"/>
      <c r="G20" s="126"/>
      <c r="H20" s="127"/>
      <c r="K20" s="3"/>
    </row>
    <row r="21" spans="1:8" s="5" customFormat="1" ht="24.75" customHeight="1">
      <c r="A21" s="85">
        <v>1</v>
      </c>
      <c r="B21" s="36" t="s">
        <v>59</v>
      </c>
      <c r="C21" s="17" t="s">
        <v>50</v>
      </c>
      <c r="D21" s="18">
        <v>1</v>
      </c>
      <c r="E21" s="17" t="s">
        <v>2</v>
      </c>
      <c r="F21" s="50">
        <v>24</v>
      </c>
      <c r="G21" s="19">
        <v>22.1</v>
      </c>
      <c r="H21" s="87">
        <f>PRODUCT(G21,F21)</f>
        <v>530.4000000000001</v>
      </c>
    </row>
    <row r="22" spans="1:8" s="5" customFormat="1" ht="12.75">
      <c r="A22" s="88">
        <v>2</v>
      </c>
      <c r="B22" s="38" t="s">
        <v>32</v>
      </c>
      <c r="C22" s="37" t="s">
        <v>33</v>
      </c>
      <c r="D22" s="39">
        <v>1</v>
      </c>
      <c r="E22" s="40" t="s">
        <v>4</v>
      </c>
      <c r="F22" s="51">
        <v>10</v>
      </c>
      <c r="G22" s="41">
        <v>22.9</v>
      </c>
      <c r="H22" s="89">
        <f>PRODUCT(G22,F22)</f>
        <v>229</v>
      </c>
    </row>
    <row r="23" spans="1:8" s="1" customFormat="1" ht="12.75">
      <c r="A23" s="88">
        <v>4</v>
      </c>
      <c r="B23" s="20" t="s">
        <v>37</v>
      </c>
      <c r="C23" s="9" t="s">
        <v>38</v>
      </c>
      <c r="D23" s="21">
        <v>1</v>
      </c>
      <c r="E23" s="17" t="s">
        <v>39</v>
      </c>
      <c r="F23" s="33">
        <v>1</v>
      </c>
      <c r="G23" s="22">
        <v>7.6</v>
      </c>
      <c r="H23" s="90">
        <f>PRODUCT(G23,F23)</f>
        <v>7.6</v>
      </c>
    </row>
    <row r="24" spans="1:8" ht="24" customHeight="1">
      <c r="A24" s="88">
        <v>7</v>
      </c>
      <c r="B24" s="23" t="s">
        <v>68</v>
      </c>
      <c r="C24" s="35" t="s">
        <v>52</v>
      </c>
      <c r="D24" s="56">
        <v>1</v>
      </c>
      <c r="E24" s="35" t="s">
        <v>15</v>
      </c>
      <c r="F24" s="57">
        <v>6</v>
      </c>
      <c r="G24" s="58">
        <v>8.5</v>
      </c>
      <c r="H24" s="91">
        <f>PRODUCT(F24,G24)</f>
        <v>51</v>
      </c>
    </row>
    <row r="25" spans="1:8" ht="14.25">
      <c r="A25" s="88">
        <v>8</v>
      </c>
      <c r="B25" s="71" t="s">
        <v>66</v>
      </c>
      <c r="C25" s="74"/>
      <c r="D25" s="75"/>
      <c r="E25" s="65"/>
      <c r="F25" s="76"/>
      <c r="G25" s="77"/>
      <c r="H25" s="92">
        <f>SUM(H21:H24)</f>
        <v>818.0000000000001</v>
      </c>
    </row>
    <row r="26" spans="1:8" ht="17.25" customHeight="1">
      <c r="A26" s="88">
        <v>9</v>
      </c>
      <c r="B26" s="25" t="s">
        <v>40</v>
      </c>
      <c r="C26" s="40" t="s">
        <v>63</v>
      </c>
      <c r="D26" s="72">
        <v>1</v>
      </c>
      <c r="E26" s="37"/>
      <c r="F26" s="51"/>
      <c r="G26" s="73"/>
      <c r="H26" s="90">
        <f>H25*D26</f>
        <v>818.0000000000001</v>
      </c>
    </row>
    <row r="27" spans="1:8" s="7" customFormat="1" ht="12.75">
      <c r="A27" s="88">
        <v>10</v>
      </c>
      <c r="B27" s="25" t="s">
        <v>29</v>
      </c>
      <c r="C27" s="17" t="s">
        <v>64</v>
      </c>
      <c r="D27" s="18">
        <v>1</v>
      </c>
      <c r="E27" s="9" t="s">
        <v>5</v>
      </c>
      <c r="F27" s="33">
        <v>6</v>
      </c>
      <c r="G27" s="26"/>
      <c r="H27" s="90">
        <f>H26*F27%</f>
        <v>49.080000000000005</v>
      </c>
    </row>
    <row r="28" spans="1:8" ht="16.5" customHeight="1">
      <c r="A28" s="88">
        <v>11</v>
      </c>
      <c r="B28" s="25" t="s">
        <v>16</v>
      </c>
      <c r="C28" s="17" t="s">
        <v>65</v>
      </c>
      <c r="D28" s="18">
        <v>1</v>
      </c>
      <c r="E28" s="9" t="s">
        <v>5</v>
      </c>
      <c r="F28" s="33">
        <v>14</v>
      </c>
      <c r="G28" s="26"/>
      <c r="H28" s="90">
        <f>H26*F28%</f>
        <v>114.52000000000002</v>
      </c>
    </row>
    <row r="29" spans="1:8" ht="17.25" customHeight="1">
      <c r="A29" s="93"/>
      <c r="B29" s="24" t="s">
        <v>66</v>
      </c>
      <c r="C29" s="66"/>
      <c r="D29" s="67"/>
      <c r="E29" s="68"/>
      <c r="F29" s="69"/>
      <c r="G29" s="70"/>
      <c r="H29" s="94">
        <f>SUM(H26:H28)</f>
        <v>981.6000000000001</v>
      </c>
    </row>
    <row r="30" spans="1:8" ht="12.75">
      <c r="A30" s="128" t="s">
        <v>8</v>
      </c>
      <c r="B30" s="129"/>
      <c r="C30" s="129"/>
      <c r="D30" s="129"/>
      <c r="E30" s="129"/>
      <c r="F30" s="129"/>
      <c r="G30" s="129"/>
      <c r="H30" s="130"/>
    </row>
    <row r="31" spans="1:8" ht="51">
      <c r="A31" s="83" t="s">
        <v>0</v>
      </c>
      <c r="B31" s="14" t="s">
        <v>13</v>
      </c>
      <c r="C31" s="14" t="s">
        <v>9</v>
      </c>
      <c r="D31" s="14" t="s">
        <v>12</v>
      </c>
      <c r="E31" s="14" t="s">
        <v>10</v>
      </c>
      <c r="F31" s="48" t="s">
        <v>1</v>
      </c>
      <c r="G31" s="14" t="s">
        <v>11</v>
      </c>
      <c r="H31" s="84" t="s">
        <v>3</v>
      </c>
    </row>
    <row r="32" spans="1:8" ht="20.25" customHeight="1">
      <c r="A32" s="134" t="s">
        <v>42</v>
      </c>
      <c r="B32" s="135"/>
      <c r="C32" s="135"/>
      <c r="D32" s="135"/>
      <c r="E32" s="135"/>
      <c r="F32" s="135"/>
      <c r="G32" s="135"/>
      <c r="H32" s="136"/>
    </row>
    <row r="33" spans="1:8" ht="12.75">
      <c r="A33" s="95">
        <v>12</v>
      </c>
      <c r="B33" s="27" t="s">
        <v>17</v>
      </c>
      <c r="C33" s="15" t="s">
        <v>43</v>
      </c>
      <c r="D33" s="18">
        <v>1</v>
      </c>
      <c r="E33" s="15" t="s">
        <v>18</v>
      </c>
      <c r="F33" s="52">
        <v>10</v>
      </c>
      <c r="G33" s="28">
        <v>47.1</v>
      </c>
      <c r="H33" s="96">
        <f>PRODUCT(G33,F33)</f>
        <v>471</v>
      </c>
    </row>
    <row r="34" spans="1:8" ht="25.5">
      <c r="A34" s="85">
        <v>13</v>
      </c>
      <c r="B34" s="27" t="s">
        <v>53</v>
      </c>
      <c r="C34" s="9" t="s">
        <v>34</v>
      </c>
      <c r="D34" s="18">
        <v>1</v>
      </c>
      <c r="E34" s="9" t="s">
        <v>18</v>
      </c>
      <c r="F34" s="33">
        <v>10</v>
      </c>
      <c r="G34" s="22">
        <v>193</v>
      </c>
      <c r="H34" s="96">
        <f>PRODUCT(G34,F34)</f>
        <v>1930</v>
      </c>
    </row>
    <row r="35" spans="1:8" ht="12.75">
      <c r="A35" s="137" t="s">
        <v>44</v>
      </c>
      <c r="B35" s="138"/>
      <c r="C35" s="138"/>
      <c r="D35" s="138"/>
      <c r="E35" s="138"/>
      <c r="F35" s="138"/>
      <c r="G35" s="138"/>
      <c r="H35" s="139"/>
    </row>
    <row r="36" spans="1:8" ht="12.75">
      <c r="A36" s="97">
        <v>14</v>
      </c>
      <c r="B36" s="34" t="s">
        <v>17</v>
      </c>
      <c r="C36" s="11" t="s">
        <v>45</v>
      </c>
      <c r="D36" s="21">
        <v>1</v>
      </c>
      <c r="E36" s="11" t="s">
        <v>18</v>
      </c>
      <c r="F36" s="53">
        <v>10</v>
      </c>
      <c r="G36" s="13">
        <v>45.5</v>
      </c>
      <c r="H36" s="96">
        <f>PRODUCT(G36,F36)</f>
        <v>455</v>
      </c>
    </row>
    <row r="37" spans="1:8" ht="12.75">
      <c r="A37" s="140" t="s">
        <v>46</v>
      </c>
      <c r="B37" s="141"/>
      <c r="C37" s="141"/>
      <c r="D37" s="141"/>
      <c r="E37" s="141"/>
      <c r="F37" s="141"/>
      <c r="G37" s="141"/>
      <c r="H37" s="142"/>
    </row>
    <row r="38" spans="1:8" s="6" customFormat="1" ht="25.5">
      <c r="A38" s="85">
        <v>15</v>
      </c>
      <c r="B38" s="30" t="s">
        <v>30</v>
      </c>
      <c r="C38" s="11" t="s">
        <v>19</v>
      </c>
      <c r="D38" s="18">
        <v>1</v>
      </c>
      <c r="E38" s="11" t="s">
        <v>18</v>
      </c>
      <c r="F38" s="53">
        <v>5</v>
      </c>
      <c r="G38" s="13">
        <v>20.5</v>
      </c>
      <c r="H38" s="96">
        <f>PRODUCT(G38,F38)</f>
        <v>102.5</v>
      </c>
    </row>
    <row r="39" spans="1:8" ht="20.25" customHeight="1">
      <c r="A39" s="85">
        <v>16</v>
      </c>
      <c r="B39" s="31" t="s">
        <v>20</v>
      </c>
      <c r="C39" s="9" t="s">
        <v>21</v>
      </c>
      <c r="D39" s="18">
        <v>1</v>
      </c>
      <c r="E39" s="9" t="s">
        <v>18</v>
      </c>
      <c r="F39" s="33">
        <v>5</v>
      </c>
      <c r="G39" s="22">
        <v>18.2</v>
      </c>
      <c r="H39" s="90">
        <f>PRODUCT(G39,F39)</f>
        <v>91</v>
      </c>
    </row>
    <row r="40" spans="1:8" ht="23.25" customHeight="1">
      <c r="A40" s="85">
        <v>17</v>
      </c>
      <c r="B40" s="31" t="s">
        <v>47</v>
      </c>
      <c r="C40" s="11" t="s">
        <v>48</v>
      </c>
      <c r="D40" s="18">
        <v>1</v>
      </c>
      <c r="E40" s="9" t="s">
        <v>18</v>
      </c>
      <c r="F40" s="33">
        <v>5</v>
      </c>
      <c r="G40" s="22">
        <v>25.4</v>
      </c>
      <c r="H40" s="98">
        <f>PRODUCT(G40,F40)</f>
        <v>127</v>
      </c>
    </row>
    <row r="41" spans="1:8" s="3" customFormat="1" ht="21" customHeight="1">
      <c r="A41" s="85">
        <v>18</v>
      </c>
      <c r="B41" s="29" t="s">
        <v>35</v>
      </c>
      <c r="C41" s="11" t="s">
        <v>36</v>
      </c>
      <c r="D41" s="18">
        <v>1</v>
      </c>
      <c r="E41" s="9" t="s">
        <v>18</v>
      </c>
      <c r="F41" s="33">
        <v>3</v>
      </c>
      <c r="G41" s="22">
        <v>67.3</v>
      </c>
      <c r="H41" s="98">
        <f>PRODUCT(G41,F41)</f>
        <v>201.89999999999998</v>
      </c>
    </row>
    <row r="42" spans="1:8" s="3" customFormat="1" ht="22.5" customHeight="1">
      <c r="A42" s="85">
        <v>19</v>
      </c>
      <c r="B42" s="32" t="s">
        <v>22</v>
      </c>
      <c r="C42" s="11"/>
      <c r="D42" s="9"/>
      <c r="E42" s="9"/>
      <c r="F42" s="33"/>
      <c r="G42" s="33"/>
      <c r="H42" s="99">
        <f>SUM(H32:H41)</f>
        <v>3378.4</v>
      </c>
    </row>
    <row r="43" spans="1:8" s="3" customFormat="1" ht="23.25" customHeight="1">
      <c r="A43" s="131" t="s">
        <v>23</v>
      </c>
      <c r="B43" s="132"/>
      <c r="C43" s="132"/>
      <c r="D43" s="132"/>
      <c r="E43" s="132"/>
      <c r="F43" s="132"/>
      <c r="G43" s="132"/>
      <c r="H43" s="133"/>
    </row>
    <row r="44" spans="1:8" ht="25.5" customHeight="1">
      <c r="A44" s="95">
        <v>20</v>
      </c>
      <c r="B44" s="10" t="s">
        <v>51</v>
      </c>
      <c r="C44" s="9" t="s">
        <v>24</v>
      </c>
      <c r="D44" s="21">
        <v>1</v>
      </c>
      <c r="E44" s="9" t="s">
        <v>2</v>
      </c>
      <c r="F44" s="33">
        <f>F21</f>
        <v>24</v>
      </c>
      <c r="G44" s="22">
        <v>8.2</v>
      </c>
      <c r="H44" s="100">
        <f>PRODUCT(G44,F44,D44)</f>
        <v>196.79999999999998</v>
      </c>
    </row>
    <row r="45" spans="1:8" ht="27.75" customHeight="1">
      <c r="A45" s="95">
        <v>23</v>
      </c>
      <c r="B45" s="38" t="s">
        <v>54</v>
      </c>
      <c r="C45" s="42" t="s">
        <v>55</v>
      </c>
      <c r="D45" s="55">
        <v>1</v>
      </c>
      <c r="E45" s="42" t="s">
        <v>5</v>
      </c>
      <c r="F45" s="54">
        <v>20</v>
      </c>
      <c r="G45" s="41">
        <f>SUM(H33:H34)</f>
        <v>2401</v>
      </c>
      <c r="H45" s="101">
        <f>PRODUCT(D45,G45,F45%)</f>
        <v>480.20000000000005</v>
      </c>
    </row>
    <row r="46" spans="1:8" ht="24.75" customHeight="1">
      <c r="A46" s="95">
        <v>24</v>
      </c>
      <c r="B46" s="38" t="s">
        <v>56</v>
      </c>
      <c r="C46" s="42" t="s">
        <v>27</v>
      </c>
      <c r="D46" s="55">
        <v>1</v>
      </c>
      <c r="E46" s="42" t="s">
        <v>5</v>
      </c>
      <c r="F46" s="54">
        <v>15</v>
      </c>
      <c r="G46" s="41">
        <f>SUM(H36)</f>
        <v>455</v>
      </c>
      <c r="H46" s="101">
        <f>PRODUCT(D46,G46,F46%)</f>
        <v>68.25</v>
      </c>
    </row>
    <row r="47" spans="1:8" ht="25.5">
      <c r="A47" s="95">
        <v>25</v>
      </c>
      <c r="B47" s="38" t="s">
        <v>57</v>
      </c>
      <c r="C47" s="42" t="s">
        <v>58</v>
      </c>
      <c r="D47" s="55">
        <v>1</v>
      </c>
      <c r="E47" s="42" t="s">
        <v>5</v>
      </c>
      <c r="F47" s="54">
        <v>15</v>
      </c>
      <c r="G47" s="41">
        <f>SUM(H38:H41)</f>
        <v>522.4</v>
      </c>
      <c r="H47" s="101">
        <f>PRODUCT(D47,G47,F47%)</f>
        <v>78.36</v>
      </c>
    </row>
    <row r="48" spans="1:8" ht="15.75" customHeight="1">
      <c r="A48" s="95">
        <v>26</v>
      </c>
      <c r="B48" s="10" t="s">
        <v>49</v>
      </c>
      <c r="C48" s="11" t="s">
        <v>25</v>
      </c>
      <c r="D48" s="21">
        <v>1</v>
      </c>
      <c r="E48" s="9" t="s">
        <v>5</v>
      </c>
      <c r="F48" s="33">
        <v>18</v>
      </c>
      <c r="G48" s="22">
        <f>SUM(H44:H47)</f>
        <v>823.61</v>
      </c>
      <c r="H48" s="90">
        <f>PRODUCT(G48,D48,F48%)</f>
        <v>148.2498</v>
      </c>
    </row>
    <row r="49" spans="1:8" ht="17.25" customHeight="1">
      <c r="A49" s="95">
        <v>27</v>
      </c>
      <c r="B49" s="59" t="s">
        <v>26</v>
      </c>
      <c r="C49" s="60"/>
      <c r="D49" s="61"/>
      <c r="E49" s="159"/>
      <c r="F49" s="160"/>
      <c r="G49" s="62"/>
      <c r="H49" s="102">
        <f>SUM(H44:H48)</f>
        <v>971.8598</v>
      </c>
    </row>
    <row r="50" spans="1:11" ht="16.5" customHeight="1">
      <c r="A50" s="95">
        <v>28</v>
      </c>
      <c r="B50" s="59" t="s">
        <v>28</v>
      </c>
      <c r="C50" s="63"/>
      <c r="D50" s="63"/>
      <c r="E50" s="161"/>
      <c r="F50" s="162"/>
      <c r="G50" s="63"/>
      <c r="H50" s="99">
        <f>H29+H42+H49</f>
        <v>5331.8598</v>
      </c>
      <c r="I50" s="78"/>
      <c r="J50" s="78"/>
      <c r="K50" s="78"/>
    </row>
    <row r="51" spans="1:11" ht="26.25" customHeight="1">
      <c r="A51" s="95"/>
      <c r="B51" s="80"/>
      <c r="C51" s="11"/>
      <c r="D51" s="12"/>
      <c r="E51" s="11"/>
      <c r="F51" s="79"/>
      <c r="G51" s="81"/>
      <c r="H51" s="96"/>
      <c r="I51" s="78"/>
      <c r="J51" s="78"/>
      <c r="K51" s="78"/>
    </row>
    <row r="52" spans="1:8" ht="28.5" customHeight="1">
      <c r="A52" s="95">
        <v>30</v>
      </c>
      <c r="B52" s="163" t="s">
        <v>69</v>
      </c>
      <c r="C52" s="164"/>
      <c r="D52" s="165"/>
      <c r="E52" s="166">
        <v>44.19</v>
      </c>
      <c r="F52" s="167"/>
      <c r="G52" s="64"/>
      <c r="H52" s="103"/>
    </row>
    <row r="53" spans="1:8" ht="21" customHeight="1" thickBot="1">
      <c r="A53" s="104">
        <v>31</v>
      </c>
      <c r="B53" s="105" t="s">
        <v>67</v>
      </c>
      <c r="C53" s="106"/>
      <c r="D53" s="107"/>
      <c r="E53" s="108"/>
      <c r="F53" s="109"/>
      <c r="G53" s="110"/>
      <c r="H53" s="119">
        <f>H50*E52</f>
        <v>235614.884562</v>
      </c>
    </row>
    <row r="54" spans="2:8" ht="41.25" customHeight="1">
      <c r="B54" s="168" t="s">
        <v>41</v>
      </c>
      <c r="C54" s="168"/>
      <c r="D54" s="168"/>
      <c r="E54" s="168"/>
      <c r="F54" s="168"/>
      <c r="G54" s="168"/>
      <c r="H54" s="168"/>
    </row>
    <row r="56" spans="2:13" ht="14.25">
      <c r="B56" s="82" t="s">
        <v>70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</row>
    <row r="57" spans="2:13" ht="14.25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2:13" ht="14.25" customHeight="1">
      <c r="B58" s="169" t="s">
        <v>71</v>
      </c>
      <c r="C58" s="169"/>
      <c r="D58" s="82"/>
      <c r="E58" s="82"/>
      <c r="F58" s="82"/>
      <c r="G58" s="82"/>
      <c r="H58" s="82"/>
      <c r="I58" s="82"/>
      <c r="J58" s="82"/>
      <c r="K58" s="82"/>
      <c r="L58" s="82"/>
      <c r="M58" s="82"/>
    </row>
  </sheetData>
  <sheetProtection/>
  <mergeCells count="35">
    <mergeCell ref="E49:F49"/>
    <mergeCell ref="E50:F50"/>
    <mergeCell ref="B52:D52"/>
    <mergeCell ref="E52:F52"/>
    <mergeCell ref="B54:H54"/>
    <mergeCell ref="B58:C58"/>
    <mergeCell ref="B5:D5"/>
    <mergeCell ref="B8:D8"/>
    <mergeCell ref="G5:H5"/>
    <mergeCell ref="F6:H6"/>
    <mergeCell ref="G8:H8"/>
    <mergeCell ref="G17:G18"/>
    <mergeCell ref="H17:H18"/>
    <mergeCell ref="A11:H11"/>
    <mergeCell ref="G10:H10"/>
    <mergeCell ref="A10:D10"/>
    <mergeCell ref="A13:H13"/>
    <mergeCell ref="B9:D9"/>
    <mergeCell ref="G9:H9"/>
    <mergeCell ref="A17:A18"/>
    <mergeCell ref="B17:B18"/>
    <mergeCell ref="C17:C18"/>
    <mergeCell ref="A15:B15"/>
    <mergeCell ref="C14:H14"/>
    <mergeCell ref="D17:D18"/>
    <mergeCell ref="A14:B14"/>
    <mergeCell ref="C15:H15"/>
    <mergeCell ref="E17:E18"/>
    <mergeCell ref="F17:F18"/>
    <mergeCell ref="A20:H20"/>
    <mergeCell ref="A30:H30"/>
    <mergeCell ref="A43:H43"/>
    <mergeCell ref="A32:H32"/>
    <mergeCell ref="A35:H35"/>
    <mergeCell ref="A37:H37"/>
  </mergeCells>
  <printOptions/>
  <pageMargins left="0.6692913385826772" right="0.1968503937007874" top="0.35433070866141736" bottom="0.2755905511811024" header="0.1968503937007874" footer="0.4724409448818898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Алексеев</dc:creator>
  <cp:keywords/>
  <dc:description/>
  <cp:lastModifiedBy>Маркетолог</cp:lastModifiedBy>
  <cp:lastPrinted>2016-02-18T09:04:46Z</cp:lastPrinted>
  <dcterms:created xsi:type="dcterms:W3CDTF">2003-09-01T11:49:20Z</dcterms:created>
  <dcterms:modified xsi:type="dcterms:W3CDTF">2020-05-29T12:37:19Z</dcterms:modified>
  <cp:category/>
  <cp:version/>
  <cp:contentType/>
  <cp:contentStatus/>
</cp:coreProperties>
</file>